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<sst xmlns="http://schemas.openxmlformats.org/spreadsheetml/2006/main" count="260" uniqueCount="104">
  <si>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</si>
  <si>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</si>
  <si>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</si>
  <si>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</si>
  <si>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</si>
  <si>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</si>
  <si>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</si>
  <si>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</si>
  <si>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</si>
  <si>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</si>
  <si>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</si>
  <si>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</si>
  <si>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</si>
  <si>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</si>
  <si>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</si>
  <si>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</si>
  <si>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</si>
  <si>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</si>
  <si>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</si>
  <si>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</si>
  <si>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</si>
  <si>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</si>
  <si>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</si>
  <si>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</si>
  <si>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</si>
  <si>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</si>
  <si>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</si>
  <si>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</si>
  <si>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</si>
  <si>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</si>
  <si>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</si>
  <si>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</si>
  <si>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</si>
  <si>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</si>
  <si>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</si>
  <si>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</si>
  <si>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</si>
  <si>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</si>
  <si>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</si>
  <si>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</si>
  <si>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</si>
  <si>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</si>
  <si>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</si>
  <si>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</si>
  <si>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</si>
  <si>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</si>
  <si>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</si>
  <si>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</si>
  <si>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</si>
  <si>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</si>
  <si>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</si>
  <si>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</si>
  <si>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</si>
  <si>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</si>
  <si>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</si>
  <si>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</si>
  <si>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</si>
  <si>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</si>
  <si>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</si>
  <si>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</si>
  <si>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</si>
  <si>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</si>
  <si>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</si>
  <si>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</si>
  <si>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</si>
  <si>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</si>
  <si>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</si>
  <si>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</si>
  <si>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</si>
  <si>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</si>
  <si>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</si>
  <si>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</si>
  <si>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</si>
  <si>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</si>
  <si>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</si>
  <si>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</si>
  <si>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</si>
  <si>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</si>
  <si>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</si>
  <si>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</si>
  <si>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</si>
  <si>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</si>
  <si>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</si>
  <si>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</si>
  <si>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</si>
  <si>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</si>
  <si>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</si>
  <si>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</si>
  <si>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</si>
  <si>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</si>
  <si>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</si>
  <si>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</si>
  <si>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</si>
  <si>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</si>
  <si>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</si>
  <si>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</si>
  <si>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</si>
  <si>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</si>
  <si>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план на січень-червень 2019р.</t>
  </si>
  <si>
    <t>станом на 12.06.2019</t>
  </si>
  <si>
    <r>
      <t xml:space="preserve">станом на 12.06.2019р.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</si>
  <si>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12.06.2019р.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</si>
  <si>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12.06.2019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</si>
  <si>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12.06.2019р.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</si>
</sst>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2.4"/>
      <color indexed="8"/>
      <name val="Times New Roman"/>
      <family val="1"/>
    </font>
    <font>
      <sz val="4.1"/>
      <color indexed="8"/>
      <name val="Times New Roman"/>
      <family val="1"/>
    </font>
    <font>
      <sz val="5.7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29407390"/>
        <c:axId val="63339919"/>
      </c:lineChart>
      <c:catAx>
        <c:axId val="294073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39919"/>
        <c:crosses val="autoZero"/>
        <c:auto val="0"/>
        <c:lblOffset val="100"/>
        <c:tickLblSkip val="1"/>
        <c:noMultiLvlLbl val="0"/>
      </c:catAx>
      <c:valAx>
        <c:axId val="6333991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40739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4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3188360"/>
        <c:axId val="30259785"/>
      </c:lineChart>
      <c:catAx>
        <c:axId val="331883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59785"/>
        <c:crosses val="autoZero"/>
        <c:auto val="0"/>
        <c:lblOffset val="100"/>
        <c:tickLblSkip val="1"/>
        <c:noMultiLvlLbl val="0"/>
      </c:catAx>
      <c:valAx>
        <c:axId val="3025978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18836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4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3902610"/>
        <c:axId val="35123491"/>
      </c:lineChart>
      <c:catAx>
        <c:axId val="39026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23491"/>
        <c:crosses val="autoZero"/>
        <c:auto val="0"/>
        <c:lblOffset val="100"/>
        <c:tickLblSkip val="1"/>
        <c:noMultiLvlLbl val="0"/>
      </c:catAx>
      <c:valAx>
        <c:axId val="35123491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0261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47675964"/>
        <c:axId val="26430493"/>
      </c:lineChart>
      <c:catAx>
        <c:axId val="476759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30493"/>
        <c:crosses val="autoZero"/>
        <c:auto val="0"/>
        <c:lblOffset val="100"/>
        <c:tickLblSkip val="1"/>
        <c:noMultiLvlLbl val="0"/>
      </c:catAx>
      <c:valAx>
        <c:axId val="26430493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675964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36547846"/>
        <c:axId val="60495159"/>
      </c:lineChart>
      <c:dateAx>
        <c:axId val="365478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9515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0495159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547846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7585520"/>
        <c:axId val="1160817"/>
      </c:lineChart>
      <c:dateAx>
        <c:axId val="75855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081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160817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585520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12.06.2019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січень-червень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0447354"/>
        <c:axId val="26917323"/>
      </c:bar3DChart>
      <c:catAx>
        <c:axId val="1044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17323"/>
        <c:crosses val="autoZero"/>
        <c:auto val="1"/>
        <c:lblOffset val="100"/>
        <c:tickLblSkip val="1"/>
        <c:noMultiLvlLbl val="0"/>
      </c:catAx>
      <c:valAx>
        <c:axId val="26917323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447354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0929316"/>
        <c:axId val="32819525"/>
      </c:bar3DChart>
      <c:catAx>
        <c:axId val="4092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819525"/>
        <c:crosses val="autoZero"/>
        <c:auto val="1"/>
        <c:lblOffset val="100"/>
        <c:tickLblSkip val="1"/>
        <c:noMultiLvlLbl val="0"/>
      </c:catAx>
      <c:valAx>
        <c:axId val="32819525"/>
        <c:scaling>
          <c:orientation val="minMax"/>
          <c:max val="2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29316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12.06.2019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940 701,7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821 125,4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червень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- 108 955,2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червень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152 891,4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- 119 576,3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6">
        <row r="6">
          <cell r="G6">
            <v>61</v>
          </cell>
          <cell r="K6">
            <v>30584240.9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5">
        <v>0</v>
      </c>
      <c r="V5" s="126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7">
        <v>1</v>
      </c>
      <c r="V7" s="128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5">
        <v>0</v>
      </c>
      <c r="V8" s="126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5">
        <v>0</v>
      </c>
      <c r="V10" s="126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5">
        <v>0</v>
      </c>
      <c r="V11" s="126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5">
        <v>0</v>
      </c>
      <c r="V14" s="126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5">
        <v>0</v>
      </c>
      <c r="V18" s="126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5">
        <v>0</v>
      </c>
      <c r="V20" s="126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5">
        <v>0</v>
      </c>
      <c r="V23" s="126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7">
        <v>0</v>
      </c>
      <c r="V24" s="13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39">
        <f>SUM(U4:U24)</f>
        <v>1</v>
      </c>
      <c r="V25" s="14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33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43497</v>
      </c>
      <c r="S30" s="143">
        <f>'[2]залишки'!$G$6/1000</f>
        <v>0.061</v>
      </c>
      <c r="T30" s="143"/>
      <c r="U30" s="143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43"/>
      <c r="T31" s="143"/>
      <c r="U31" s="143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4" t="s">
        <v>45</v>
      </c>
      <c r="T33" s="14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40</v>
      </c>
      <c r="T34" s="14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 t="s">
        <v>30</v>
      </c>
      <c r="S38" s="141"/>
      <c r="T38" s="141"/>
      <c r="U38" s="14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31</v>
      </c>
      <c r="S39" s="147"/>
      <c r="T39" s="147"/>
      <c r="U39" s="14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43497</v>
      </c>
      <c r="S40" s="131">
        <f>'[2]залишки'!$K$6/1000</f>
        <v>30584.240899999997</v>
      </c>
      <c r="T40" s="132"/>
      <c r="U40" s="13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4"/>
      <c r="T41" s="135"/>
      <c r="U41" s="13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74</v>
      </c>
      <c r="S1" s="113"/>
      <c r="T1" s="113"/>
      <c r="U1" s="113"/>
      <c r="V1" s="113"/>
      <c r="W1" s="114"/>
    </row>
    <row r="2" spans="1:23" ht="15" thickBot="1">
      <c r="A2" s="115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78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3">
        <v>0</v>
      </c>
      <c r="V4" s="124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5">
        <v>0</v>
      </c>
      <c r="V12" s="126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5">
        <v>0</v>
      </c>
      <c r="V20" s="126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5">
        <v>0</v>
      </c>
      <c r="V21" s="126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5">
        <v>0</v>
      </c>
      <c r="V22" s="126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7">
        <v>0</v>
      </c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39">
        <f>SUM(U4:U23)</f>
        <v>1</v>
      </c>
      <c r="V24" s="140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43525</v>
      </c>
      <c r="S29" s="143">
        <v>9306.368960000002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43525</v>
      </c>
      <c r="S39" s="131">
        <v>28314.82936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81</v>
      </c>
      <c r="S1" s="113"/>
      <c r="T1" s="113"/>
      <c r="U1" s="113"/>
      <c r="V1" s="113"/>
      <c r="W1" s="114"/>
    </row>
    <row r="2" spans="1:23" ht="15" thickBot="1">
      <c r="A2" s="115" t="s">
        <v>83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84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7">
        <v>0</v>
      </c>
      <c r="V6" s="128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7">
        <v>1</v>
      </c>
      <c r="V7" s="128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5">
        <v>0</v>
      </c>
      <c r="V9" s="126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5">
        <v>0</v>
      </c>
      <c r="V14" s="126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5">
        <v>0</v>
      </c>
      <c r="V15" s="126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5">
        <v>0</v>
      </c>
      <c r="V16" s="126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5">
        <v>0</v>
      </c>
      <c r="V19" s="126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5">
        <v>0</v>
      </c>
      <c r="V20" s="126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5">
        <v>0</v>
      </c>
      <c r="V22" s="126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7"/>
      <c r="V23" s="138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39">
        <f>SUM(U4:U23)</f>
        <v>1</v>
      </c>
      <c r="V24" s="140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43556</v>
      </c>
      <c r="S29" s="143">
        <v>14524.5544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43556</v>
      </c>
      <c r="S39" s="131">
        <v>55821.68468999999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86</v>
      </c>
      <c r="S1" s="113"/>
      <c r="T1" s="113"/>
      <c r="U1" s="113"/>
      <c r="V1" s="113"/>
      <c r="W1" s="114"/>
    </row>
    <row r="2" spans="1:23" ht="15" thickBot="1">
      <c r="A2" s="115" t="s">
        <v>88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89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25">
        <v>0</v>
      </c>
      <c r="V5" s="126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25">
        <v>0</v>
      </c>
      <c r="V20" s="126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25">
        <v>0</v>
      </c>
      <c r="V22" s="126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37"/>
      <c r="V23" s="138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39">
        <f>SUM(U4:U23)</f>
        <v>1</v>
      </c>
      <c r="V24" s="140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43586</v>
      </c>
      <c r="S29" s="143">
        <v>1497.42704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43586</v>
      </c>
      <c r="S39" s="131">
        <v>57866.88668999999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91</v>
      </c>
      <c r="S1" s="113"/>
      <c r="T1" s="113"/>
      <c r="U1" s="113"/>
      <c r="V1" s="113"/>
      <c r="W1" s="114"/>
    </row>
    <row r="2" spans="1:23" ht="15" thickBot="1">
      <c r="A2" s="115" t="s">
        <v>93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94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27">
        <v>1</v>
      </c>
      <c r="V6" s="128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27">
        <v>0</v>
      </c>
      <c r="V7" s="128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25">
        <v>0</v>
      </c>
      <c r="V11" s="126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25">
        <v>0</v>
      </c>
      <c r="V13" s="126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25">
        <v>0</v>
      </c>
      <c r="V20" s="126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25">
        <v>0</v>
      </c>
      <c r="V22" s="126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25">
        <v>0</v>
      </c>
      <c r="V23" s="126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25">
        <v>0</v>
      </c>
      <c r="V24" s="126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37">
        <v>0</v>
      </c>
      <c r="V25" s="138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39">
        <f>SUM(U4:U25)</f>
        <v>1</v>
      </c>
      <c r="V26" s="140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1" t="s">
        <v>33</v>
      </c>
      <c r="S29" s="141"/>
      <c r="T29" s="141"/>
      <c r="U29" s="14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 t="s">
        <v>29</v>
      </c>
      <c r="S30" s="142"/>
      <c r="T30" s="142"/>
      <c r="U30" s="142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9">
        <v>43617</v>
      </c>
      <c r="S31" s="143">
        <v>28.16056</v>
      </c>
      <c r="T31" s="143"/>
      <c r="U31" s="143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0"/>
      <c r="S32" s="143"/>
      <c r="T32" s="143"/>
      <c r="U32" s="143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4" t="s">
        <v>45</v>
      </c>
      <c r="T34" s="145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6" t="s">
        <v>40</v>
      </c>
      <c r="T35" s="146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1" t="s">
        <v>30</v>
      </c>
      <c r="S39" s="141"/>
      <c r="T39" s="141"/>
      <c r="U39" s="141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 t="s">
        <v>31</v>
      </c>
      <c r="S40" s="147"/>
      <c r="T40" s="147"/>
      <c r="U40" s="147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9">
        <v>43617</v>
      </c>
      <c r="S41" s="131">
        <v>40942.50172</v>
      </c>
      <c r="T41" s="132"/>
      <c r="U41" s="133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0"/>
      <c r="S42" s="134"/>
      <c r="T42" s="135"/>
      <c r="U42" s="136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  <mergeCell ref="U19:V19"/>
    <mergeCell ref="U20:V20"/>
    <mergeCell ref="U21:V21"/>
    <mergeCell ref="U22:V22"/>
    <mergeCell ref="U25:V25"/>
    <mergeCell ref="U26:V26"/>
    <mergeCell ref="U23:V23"/>
    <mergeCell ref="U24:V24"/>
    <mergeCell ref="U13:V13"/>
    <mergeCell ref="U14:V14"/>
    <mergeCell ref="U15:V15"/>
    <mergeCell ref="U16:V16"/>
    <mergeCell ref="U17:V17"/>
    <mergeCell ref="U18:V18"/>
    <mergeCell ref="U7:V7"/>
    <mergeCell ref="U8:V8"/>
    <mergeCell ref="U9:V9"/>
    <mergeCell ref="U10:V10"/>
    <mergeCell ref="U11:V11"/>
    <mergeCell ref="U12:V12"/>
    <mergeCell ref="U5:V5"/>
    <mergeCell ref="U6:V6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tabSelected="1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:U3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97</v>
      </c>
      <c r="S1" s="113"/>
      <c r="T1" s="113"/>
      <c r="U1" s="113"/>
      <c r="V1" s="113"/>
      <c r="W1" s="114"/>
    </row>
    <row r="2" spans="1:23" ht="15" thickBot="1">
      <c r="A2" s="115" t="s">
        <v>99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100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6276.552857142857</v>
      </c>
      <c r="R4" s="94">
        <v>0</v>
      </c>
      <c r="S4" s="95">
        <v>0</v>
      </c>
      <c r="T4" s="96">
        <v>38.3</v>
      </c>
      <c r="U4" s="123">
        <v>0</v>
      </c>
      <c r="V4" s="124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6276.6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6276.6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6276.6</v>
      </c>
      <c r="R7" s="71">
        <v>0</v>
      </c>
      <c r="S7" s="72">
        <v>0</v>
      </c>
      <c r="T7" s="73">
        <v>401.74</v>
      </c>
      <c r="U7" s="127">
        <v>0</v>
      </c>
      <c r="V7" s="128"/>
      <c r="W7" s="68">
        <f t="shared" si="3"/>
        <v>401.74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57.14000000000013</v>
      </c>
      <c r="N8" s="65">
        <v>17777.14</v>
      </c>
      <c r="O8" s="65">
        <v>16800</v>
      </c>
      <c r="P8" s="3">
        <f t="shared" si="1"/>
        <v>1.0581630952380952</v>
      </c>
      <c r="Q8" s="2">
        <v>6276.6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6276.6</v>
      </c>
      <c r="R9" s="71">
        <v>0</v>
      </c>
      <c r="S9" s="72">
        <v>0</v>
      </c>
      <c r="T9" s="70">
        <v>0</v>
      </c>
      <c r="U9" s="125">
        <v>1</v>
      </c>
      <c r="V9" s="126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6276.6</v>
      </c>
      <c r="R10" s="71">
        <v>0</v>
      </c>
      <c r="S10" s="72">
        <v>0</v>
      </c>
      <c r="T10" s="70">
        <v>0.1</v>
      </c>
      <c r="U10" s="125">
        <v>0</v>
      </c>
      <c r="V10" s="126"/>
      <c r="W10" s="68">
        <f>R10+S10+U10+T10+V10</f>
        <v>0.1</v>
      </c>
    </row>
    <row r="11" spans="1:23" ht="12.75">
      <c r="A11" s="10">
        <v>43628</v>
      </c>
      <c r="B11" s="65"/>
      <c r="C11" s="70"/>
      <c r="D11" s="106"/>
      <c r="E11" s="106">
        <f t="shared" si="2"/>
        <v>0</v>
      </c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4900</v>
      </c>
      <c r="P11" s="3">
        <f t="shared" si="1"/>
        <v>0</v>
      </c>
      <c r="Q11" s="2">
        <v>6276.6</v>
      </c>
      <c r="R11" s="69"/>
      <c r="S11" s="65"/>
      <c r="T11" s="70"/>
      <c r="U11" s="125"/>
      <c r="V11" s="126"/>
      <c r="W11" s="68">
        <f t="shared" si="3"/>
        <v>0</v>
      </c>
    </row>
    <row r="12" spans="1:23" ht="12.75">
      <c r="A12" s="10">
        <v>43629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6900</v>
      </c>
      <c r="P12" s="3">
        <f t="shared" si="1"/>
        <v>0</v>
      </c>
      <c r="Q12" s="2">
        <v>6276.6</v>
      </c>
      <c r="R12" s="69"/>
      <c r="S12" s="65"/>
      <c r="T12" s="70"/>
      <c r="U12" s="125"/>
      <c r="V12" s="126"/>
      <c r="W12" s="68">
        <f t="shared" si="3"/>
        <v>0</v>
      </c>
    </row>
    <row r="13" spans="1:23" ht="12.75">
      <c r="A13" s="10">
        <v>43630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16500</v>
      </c>
      <c r="P13" s="3">
        <f t="shared" si="1"/>
        <v>0</v>
      </c>
      <c r="Q13" s="2">
        <v>6276.6</v>
      </c>
      <c r="R13" s="69"/>
      <c r="S13" s="65"/>
      <c r="T13" s="70"/>
      <c r="U13" s="125"/>
      <c r="V13" s="126"/>
      <c r="W13" s="68">
        <f t="shared" si="3"/>
        <v>0</v>
      </c>
    </row>
    <row r="14" spans="1:23" ht="12.75">
      <c r="A14" s="10">
        <v>43634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6500</v>
      </c>
      <c r="P14" s="3">
        <f t="shared" si="1"/>
        <v>0</v>
      </c>
      <c r="Q14" s="2">
        <v>6276.6</v>
      </c>
      <c r="R14" s="69"/>
      <c r="S14" s="65"/>
      <c r="T14" s="74"/>
      <c r="U14" s="125"/>
      <c r="V14" s="126"/>
      <c r="W14" s="68">
        <f t="shared" si="3"/>
        <v>0</v>
      </c>
    </row>
    <row r="15" spans="1:23" ht="12.75">
      <c r="A15" s="10">
        <v>43635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7800</v>
      </c>
      <c r="P15" s="3">
        <f>N15/O15</f>
        <v>0</v>
      </c>
      <c r="Q15" s="2">
        <v>6276.6</v>
      </c>
      <c r="R15" s="69"/>
      <c r="S15" s="65"/>
      <c r="T15" s="74"/>
      <c r="U15" s="125"/>
      <c r="V15" s="126"/>
      <c r="W15" s="68">
        <f t="shared" si="3"/>
        <v>0</v>
      </c>
    </row>
    <row r="16" spans="1:23" ht="12.75">
      <c r="A16" s="10">
        <v>43636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12000</v>
      </c>
      <c r="P16" s="3">
        <f t="shared" si="1"/>
        <v>0</v>
      </c>
      <c r="Q16" s="2">
        <v>6276.6</v>
      </c>
      <c r="R16" s="69"/>
      <c r="S16" s="65"/>
      <c r="T16" s="74"/>
      <c r="U16" s="125"/>
      <c r="V16" s="126"/>
      <c r="W16" s="68">
        <f t="shared" si="3"/>
        <v>0</v>
      </c>
    </row>
    <row r="17" spans="1:23" ht="12.75">
      <c r="A17" s="10">
        <v>43637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5900</v>
      </c>
      <c r="P17" s="3">
        <f t="shared" si="1"/>
        <v>0</v>
      </c>
      <c r="Q17" s="2">
        <v>6276.6</v>
      </c>
      <c r="R17" s="69"/>
      <c r="S17" s="65"/>
      <c r="T17" s="74"/>
      <c r="U17" s="125"/>
      <c r="V17" s="126"/>
      <c r="W17" s="68">
        <f t="shared" si="3"/>
        <v>0</v>
      </c>
    </row>
    <row r="18" spans="1:23" ht="12.75">
      <c r="A18" s="10">
        <v>43640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5500</v>
      </c>
      <c r="P18" s="3">
        <f>N18/O18</f>
        <v>0</v>
      </c>
      <c r="Q18" s="2">
        <v>6276.6</v>
      </c>
      <c r="R18" s="69"/>
      <c r="S18" s="65"/>
      <c r="T18" s="70"/>
      <c r="U18" s="125"/>
      <c r="V18" s="126"/>
      <c r="W18" s="68">
        <f t="shared" si="3"/>
        <v>0</v>
      </c>
    </row>
    <row r="19" spans="1:23" ht="12.75">
      <c r="A19" s="10">
        <v>43641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1"/>
        <v>0</v>
      </c>
      <c r="Q19" s="2">
        <v>6276.6</v>
      </c>
      <c r="R19" s="69"/>
      <c r="S19" s="65"/>
      <c r="T19" s="70"/>
      <c r="U19" s="125"/>
      <c r="V19" s="126"/>
      <c r="W19" s="68">
        <f t="shared" si="3"/>
        <v>0</v>
      </c>
    </row>
    <row r="20" spans="1:23" ht="12.75">
      <c r="A20" s="10">
        <v>43642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8600</v>
      </c>
      <c r="P20" s="3">
        <f t="shared" si="1"/>
        <v>0</v>
      </c>
      <c r="Q20" s="2">
        <v>6276.6</v>
      </c>
      <c r="R20" s="102"/>
      <c r="S20" s="103"/>
      <c r="T20" s="104"/>
      <c r="U20" s="125"/>
      <c r="V20" s="126"/>
      <c r="W20" s="68">
        <f t="shared" si="3"/>
        <v>0</v>
      </c>
    </row>
    <row r="21" spans="1:23" ht="13.5" thickBot="1">
      <c r="A21" s="10">
        <v>43643</v>
      </c>
      <c r="B21" s="65"/>
      <c r="C21" s="74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25000</v>
      </c>
      <c r="P21" s="3">
        <f t="shared" si="1"/>
        <v>0</v>
      </c>
      <c r="Q21" s="2">
        <v>6276.6</v>
      </c>
      <c r="R21" s="98"/>
      <c r="S21" s="99"/>
      <c r="T21" s="100"/>
      <c r="U21" s="137"/>
      <c r="V21" s="138"/>
      <c r="W21" s="68">
        <f t="shared" si="3"/>
        <v>0</v>
      </c>
    </row>
    <row r="22" spans="1:23" ht="13.5" thickBot="1">
      <c r="A22" s="83" t="s">
        <v>28</v>
      </c>
      <c r="B22" s="85">
        <f aca="true" t="shared" si="4" ref="B22:O22">SUM(B4:B21)</f>
        <v>34118.5</v>
      </c>
      <c r="C22" s="85">
        <f t="shared" si="4"/>
        <v>1640.5</v>
      </c>
      <c r="D22" s="107">
        <f t="shared" si="4"/>
        <v>175.2</v>
      </c>
      <c r="E22" s="107">
        <f t="shared" si="4"/>
        <v>1465.3000000000002</v>
      </c>
      <c r="F22" s="85">
        <f t="shared" si="4"/>
        <v>305.35</v>
      </c>
      <c r="G22" s="85">
        <f t="shared" si="4"/>
        <v>1372.5500000000002</v>
      </c>
      <c r="H22" s="85">
        <f t="shared" si="4"/>
        <v>3658.45</v>
      </c>
      <c r="I22" s="85">
        <f t="shared" si="4"/>
        <v>510.8</v>
      </c>
      <c r="J22" s="85">
        <f t="shared" si="4"/>
        <v>402.45</v>
      </c>
      <c r="K22" s="85">
        <f t="shared" si="4"/>
        <v>694.6</v>
      </c>
      <c r="L22" s="85">
        <f t="shared" si="4"/>
        <v>1046.2</v>
      </c>
      <c r="M22" s="84">
        <f t="shared" si="4"/>
        <v>186.46999999999977</v>
      </c>
      <c r="N22" s="84">
        <f t="shared" si="4"/>
        <v>43935.869999999995</v>
      </c>
      <c r="O22" s="84">
        <f t="shared" si="4"/>
        <v>152910</v>
      </c>
      <c r="P22" s="86">
        <f>N22/O22</f>
        <v>0.2873315675887777</v>
      </c>
      <c r="Q22" s="2"/>
      <c r="R22" s="75">
        <f>SUM(R4:R21)</f>
        <v>0</v>
      </c>
      <c r="S22" s="75">
        <f>SUM(S4:S21)</f>
        <v>0</v>
      </c>
      <c r="T22" s="75">
        <f>SUM(T4:T21)</f>
        <v>440.14000000000004</v>
      </c>
      <c r="U22" s="139">
        <f>SUM(U4:U21)</f>
        <v>1</v>
      </c>
      <c r="V22" s="140"/>
      <c r="W22" s="75">
        <f>R22+S22+U22+T22+V22</f>
        <v>441.14000000000004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41" t="s">
        <v>33</v>
      </c>
      <c r="S25" s="141"/>
      <c r="T25" s="141"/>
      <c r="U25" s="141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2" t="s">
        <v>29</v>
      </c>
      <c r="S26" s="142"/>
      <c r="T26" s="142"/>
      <c r="U26" s="14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>
        <v>43628</v>
      </c>
      <c r="S27" s="143">
        <v>0.061</v>
      </c>
      <c r="T27" s="143"/>
      <c r="U27" s="143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/>
      <c r="S28" s="143"/>
      <c r="T28" s="143"/>
      <c r="U28" s="143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44" t="s">
        <v>45</v>
      </c>
      <c r="T30" s="145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6" t="s">
        <v>40</v>
      </c>
      <c r="T31" s="146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41" t="s">
        <v>30</v>
      </c>
      <c r="S35" s="141"/>
      <c r="T35" s="141"/>
      <c r="U35" s="141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7" t="s">
        <v>31</v>
      </c>
      <c r="S36" s="147"/>
      <c r="T36" s="147"/>
      <c r="U36" s="147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9">
        <v>43628</v>
      </c>
      <c r="S37" s="131">
        <v>30584.240899999997</v>
      </c>
      <c r="T37" s="132"/>
      <c r="U37" s="133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/>
      <c r="S38" s="134"/>
      <c r="T38" s="135"/>
      <c r="U38" s="136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R37:R38"/>
    <mergeCell ref="S37:U38"/>
    <mergeCell ref="R27:R28"/>
    <mergeCell ref="S27:U28"/>
    <mergeCell ref="S30:T30"/>
    <mergeCell ref="S31:T31"/>
    <mergeCell ref="R35:U35"/>
    <mergeCell ref="R36:U36"/>
    <mergeCell ref="U20:V20"/>
    <mergeCell ref="U21:V21"/>
    <mergeCell ref="U22:V22"/>
    <mergeCell ref="R25:U25"/>
    <mergeCell ref="R26:U26"/>
    <mergeCell ref="U17:V17"/>
    <mergeCell ref="U18:V18"/>
    <mergeCell ref="U19:V19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101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51</v>
      </c>
      <c r="I27" s="151"/>
      <c r="J27" s="158"/>
      <c r="K27" s="159"/>
      <c r="L27" s="154" t="s">
        <v>36</v>
      </c>
      <c r="M27" s="155"/>
      <c r="N27" s="156"/>
      <c r="O27" s="148" t="s">
        <v>102</v>
      </c>
      <c r="P27" s="149"/>
    </row>
    <row r="28" spans="1:16" ht="30.75" customHeight="1">
      <c r="A28" s="162"/>
      <c r="B28" s="44" t="s">
        <v>98</v>
      </c>
      <c r="C28" s="22" t="s">
        <v>23</v>
      </c>
      <c r="D28" s="44" t="str">
        <f>B28</f>
        <v>план на січень-червень 2019р.</v>
      </c>
      <c r="E28" s="22" t="str">
        <f>C28</f>
        <v>факт</v>
      </c>
      <c r="F28" s="43" t="str">
        <f>B28</f>
        <v>план на січень-червень 2019р.</v>
      </c>
      <c r="G28" s="58" t="str">
        <f>C28</f>
        <v>факт</v>
      </c>
      <c r="H28" s="44" t="str">
        <f>B28</f>
        <v>план на січень-червень 2019р.</v>
      </c>
      <c r="I28" s="22" t="str">
        <f>C28</f>
        <v>факт</v>
      </c>
      <c r="J28" s="43"/>
      <c r="K28" s="58"/>
      <c r="L28" s="41" t="str">
        <f>D28</f>
        <v>план на січень-червень 2019р.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червень!S37</f>
        <v>30584.240899999997</v>
      </c>
      <c r="B29" s="45">
        <v>25070</v>
      </c>
      <c r="C29" s="45">
        <v>171.45</v>
      </c>
      <c r="D29" s="45">
        <v>2933</v>
      </c>
      <c r="E29" s="45">
        <v>0.14</v>
      </c>
      <c r="F29" s="45">
        <v>7550</v>
      </c>
      <c r="G29" s="45">
        <v>3323.37</v>
      </c>
      <c r="H29" s="45">
        <v>12</v>
      </c>
      <c r="I29" s="45">
        <v>6</v>
      </c>
      <c r="J29" s="45"/>
      <c r="K29" s="45"/>
      <c r="L29" s="59">
        <f>H29+F29+D29+J29+B29</f>
        <v>35565</v>
      </c>
      <c r="M29" s="46">
        <f>C29+E29+G29+I29</f>
        <v>3500.96</v>
      </c>
      <c r="N29" s="47">
        <f>M29-L29</f>
        <v>-32064.04</v>
      </c>
      <c r="O29" s="152">
        <f>червень!S27</f>
        <v>0.061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576914.1</v>
      </c>
      <c r="C48" s="28">
        <v>493762.22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98000.29999999999</v>
      </c>
      <c r="C49" s="28">
        <v>74543.97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154551.59999999998</v>
      </c>
      <c r="C50" s="28">
        <v>157918.41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18597.699999999997</v>
      </c>
      <c r="C51" s="28">
        <v>15909.19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63995.6</v>
      </c>
      <c r="C52" s="28">
        <v>53081.25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3665.3</v>
      </c>
      <c r="C53" s="28">
        <v>4126.11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4569.86</v>
      </c>
      <c r="C54" s="28">
        <v>5620.97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20407.19999999998</v>
      </c>
      <c r="C55" s="12">
        <v>16163.250000000015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940701.6599999999</v>
      </c>
      <c r="C56" s="9">
        <v>821125.37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25070</v>
      </c>
      <c r="C58" s="9">
        <f>C29</f>
        <v>171.45</v>
      </c>
    </row>
    <row r="59" spans="1:3" ht="25.5">
      <c r="A59" s="76" t="s">
        <v>53</v>
      </c>
      <c r="B59" s="9">
        <f>D29</f>
        <v>2933</v>
      </c>
      <c r="C59" s="9">
        <f>E29</f>
        <v>0.14</v>
      </c>
    </row>
    <row r="60" spans="1:3" ht="12.75">
      <c r="A60" s="76" t="s">
        <v>54</v>
      </c>
      <c r="B60" s="9">
        <f>F29</f>
        <v>7550</v>
      </c>
      <c r="C60" s="9">
        <f>G29</f>
        <v>3323.37</v>
      </c>
    </row>
    <row r="61" spans="1:3" ht="25.5">
      <c r="A61" s="76" t="s">
        <v>55</v>
      </c>
      <c r="B61" s="9">
        <f>H29</f>
        <v>12</v>
      </c>
      <c r="C61" s="9">
        <f>I29</f>
        <v>6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7" sqref="E2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103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2019-06-12T12:38:20Z</dcterms:modified>
  <cp:category/>
  <cp:version/>
  <cp:contentType/>
  <cp:contentStatus/>
</cp:coreProperties>
</file>